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65416" yWindow="65416" windowWidth="25320" windowHeight="15840" activeTab="2"/>
  </bookViews>
  <sheets>
    <sheet name="coefficienti" sheetId="2" r:id="rId1"/>
    <sheet name="normativa tosap" sheetId="3" r:id="rId2"/>
    <sheet name="Allegato corretto" sheetId="5" r:id="rId3"/>
  </sheets>
  <definedNames/>
  <calcPr calcId="125725"/>
</workbook>
</file>

<file path=xl/comments1.xml><?xml version="1.0" encoding="utf-8"?>
<comments xmlns="http://schemas.openxmlformats.org/spreadsheetml/2006/main">
  <authors>
    <author>Michelle Pallais</author>
  </authors>
  <commentList>
    <comment ref="D9" authorId="0">
      <text>
        <r>
          <rPr>
            <b/>
            <sz val="9"/>
            <rFont val="Tahoma"/>
            <family val="2"/>
          </rPr>
          <t>Michelle Pallais:</t>
        </r>
        <r>
          <rPr>
            <sz val="9"/>
            <rFont val="Tahoma"/>
            <family val="2"/>
          </rPr>
          <t xml:space="preserve">
NELLA COSAP ERA RIDOTTA DEL 20% = 14,05
</t>
        </r>
      </text>
    </comment>
  </commentList>
</comments>
</file>

<file path=xl/comments3.xml><?xml version="1.0" encoding="utf-8"?>
<comments xmlns="http://schemas.openxmlformats.org/spreadsheetml/2006/main">
  <authors>
    <author>Michelle Pallais</author>
  </authors>
  <commentList>
    <comment ref="C8" authorId="0">
      <text>
        <r>
          <rPr>
            <b/>
            <sz val="9"/>
            <rFont val="Tahoma"/>
            <family val="2"/>
          </rPr>
          <t>Michelle Pallais:</t>
        </r>
        <r>
          <rPr>
            <sz val="9"/>
            <rFont val="Tahoma"/>
            <family val="2"/>
          </rPr>
          <t xml:space="preserve">
-30% rispetto prima categoria</t>
        </r>
      </text>
    </comment>
    <comment ref="B10" authorId="0">
      <text>
        <r>
          <rPr>
            <b/>
            <sz val="9"/>
            <rFont val="Tahoma"/>
            <family val="2"/>
          </rPr>
          <t>Michelle Pallais:</t>
        </r>
        <r>
          <rPr>
            <sz val="9"/>
            <rFont val="Tahoma"/>
            <family val="2"/>
          </rPr>
          <t xml:space="preserve">
riduzione dei 2/3 rispetto occupazione suolo</t>
        </r>
      </text>
    </comment>
    <comment ref="B14" authorId="0">
      <text>
        <r>
          <rPr>
            <b/>
            <sz val="9"/>
            <rFont val="Tahoma"/>
            <family val="2"/>
          </rPr>
          <t>Michelle Pallais:</t>
        </r>
        <r>
          <rPr>
            <sz val="9"/>
            <rFont val="Tahoma"/>
            <family val="2"/>
          </rPr>
          <t xml:space="preserve">
riduzione del 20% rispetto alla tariffa giornaliera</t>
        </r>
      </text>
    </comment>
    <comment ref="B15" authorId="0">
      <text>
        <r>
          <rPr>
            <b/>
            <sz val="9"/>
            <rFont val="Tahoma"/>
            <family val="2"/>
          </rPr>
          <t>Michelle Pallais:</t>
        </r>
        <r>
          <rPr>
            <sz val="9"/>
            <rFont val="Tahoma"/>
            <family val="2"/>
          </rPr>
          <t xml:space="preserve">
riduzione dei 2/3 rispetto occupazione suolo</t>
        </r>
      </text>
    </comment>
    <comment ref="A17" authorId="0">
      <text>
        <r>
          <rPr>
            <b/>
            <sz val="9"/>
            <rFont val="Tahoma"/>
            <family val="2"/>
          </rPr>
          <t>Non prevista la tariffa permanente tanto non esiste mercato fisso annuale</t>
        </r>
        <r>
          <rPr>
            <sz val="9"/>
            <rFont val="Tahoma"/>
            <family val="2"/>
          </rPr>
          <t xml:space="preserve">
</t>
        </r>
      </text>
    </comment>
    <comment ref="B18" authorId="0">
      <text>
        <r>
          <rPr>
            <b/>
            <sz val="9"/>
            <rFont val="Tahoma"/>
            <family val="2"/>
          </rPr>
          <t>COSAP MERCATO 0,51 + TARI GIORNALIERA MERCATO (TARIFFA 19 +40% PERCHE' NON ABBIAMO ANCORA LE TARIFFE DEL 2021)</t>
        </r>
      </text>
    </comment>
  </commentList>
</comments>
</file>

<file path=xl/sharedStrings.xml><?xml version="1.0" encoding="utf-8"?>
<sst xmlns="http://schemas.openxmlformats.org/spreadsheetml/2006/main" count="138" uniqueCount="123">
  <si>
    <t xml:space="preserve">TIPOLOGIA DI OCCUPAZIONE </t>
  </si>
  <si>
    <t>COEFF</t>
  </si>
  <si>
    <t>PRIMA CATEGORIA</t>
  </si>
  <si>
    <t xml:space="preserve">TIPOLOGIA DI ESPOSIZIONE </t>
  </si>
  <si>
    <t>ANNO</t>
  </si>
  <si>
    <t>GIORNO</t>
  </si>
  <si>
    <t>TAR. BASE A</t>
  </si>
  <si>
    <t>TAR. BASE G</t>
  </si>
  <si>
    <t>TARIFFA STANDARD LEGGE</t>
  </si>
  <si>
    <t>TARIFFA BASE MODIFICATA DAL  COMUNE</t>
  </si>
  <si>
    <t>occupazione suolo generale</t>
  </si>
  <si>
    <t>Messaggi pubblicitari  fino a 5,5</t>
  </si>
  <si>
    <t>Messaggi pubblicitari  da 5,5 a 8,5 mq</t>
  </si>
  <si>
    <t>Messaggi pubblicitari  superiore a 8,5 mq</t>
  </si>
  <si>
    <t>Messaggi pubblicitari luminosi fino a 5,5</t>
  </si>
  <si>
    <t>Messaggi pubblicitari luminosi da 5,5 a 8,5 mq</t>
  </si>
  <si>
    <t>Messaggi pubblicitari luminosi superiore a 8,5 mq</t>
  </si>
  <si>
    <t xml:space="preserve">Volantinaggio per persona a giorno </t>
  </si>
  <si>
    <t>Pubblicità fonica per postazione a giorno</t>
  </si>
  <si>
    <t>Pubblicità realizzata con aeromobili a giorno</t>
  </si>
  <si>
    <t>Pubblicità realizzata con palloni frenati e simili a giorno</t>
  </si>
  <si>
    <t>TAR. BASE 
Annuale</t>
  </si>
  <si>
    <t>TAR. BASE 
Giornaliera</t>
  </si>
  <si>
    <t xml:space="preserve">spazi soprastanti e sottostanti </t>
  </si>
  <si>
    <t>Pubblicità realizzata con proiezioni (primi 30 giorni) a giorno</t>
  </si>
  <si>
    <t>Pubblicità realizzata con proiezioni (oltre i 30 giorni)</t>
  </si>
  <si>
    <t>spazi soprastanti e sottostanti</t>
  </si>
  <si>
    <t>ex DL 507/97
comma 44 permanenti
comma 45 temporanee</t>
  </si>
  <si>
    <t>Riduzioni, esclusioni ex DL 507/97</t>
  </si>
  <si>
    <t>TIPOLOGIA DI OCCUPAZIONE</t>
  </si>
  <si>
    <t>art 44 c. 1 l. a) + art 45 c 2 l. a)</t>
  </si>
  <si>
    <t>- riduzione per durata non inferiore a 15 gg (50%) - c. 1
- riduzione per durata non inferiore a 1 mese (t. con convenzione) c. 8
- aumento % per occupaz che si protraggono (art.42 c.2) es +20%
- superfici superiori ai 1000 mq (art. 42 c.5)</t>
  </si>
  <si>
    <r>
      <t xml:space="preserve">occupazione suolo generale (anche abusiva) delle aree (non applicazione per superfici inferiori a 1 mq o lineare)
(art. 33 bozza del Reg. Comunale) 
</t>
    </r>
    <r>
      <rPr>
        <i/>
        <sz val="10"/>
        <rFont val="Calibri"/>
        <family val="2"/>
        <scheme val="minor"/>
      </rPr>
      <t>per l'invarianza di gettito verificare chi ha previsot riduzioni per durata non inferiore a 15 gg (art. XX del Regolamento)</t>
    </r>
  </si>
  <si>
    <t xml:space="preserve">Gli enti possono prevedere riduzioni per le occupazioni  e  le
diffusioni di messaggi pubblicitari: 
    a) eccedenti i mille metri quadrati; 
    b) effettuate in occasione di manifestazioni politiche, culturali
e sportive, qualora  l'occupazione  o  la  diffusione  del  messaggio
pubblicitario sia effettuata per fini non economici. Nel caso in  cui
le fattispecie di cui alla presente lettera siano realizzate  con  il
patrocinio dell'ente, quest'ultimo  puo'  prevedere  la  riduzione  o
l'esenzione dal canone; 
    c) con spettacoli viaggianti; 
    d) per l'esercizio dell'attivita' edilizia. </t>
  </si>
  <si>
    <t>art 44 c. 1 l. c) + art 45 c. 2 l c</t>
  </si>
  <si>
    <r>
      <rPr>
        <b/>
        <sz val="9"/>
        <rFont val="Calibri"/>
        <family val="2"/>
        <scheme val="minor"/>
      </rPr>
      <t>permanente e temp: puo'</t>
    </r>
    <r>
      <rPr>
        <sz val="9"/>
        <rFont val="Calibri"/>
        <family val="2"/>
        <scheme val="minor"/>
      </rPr>
      <t xml:space="preserve"> essere ridotta fino </t>
    </r>
    <r>
      <rPr>
        <b/>
        <sz val="9"/>
        <rFont val="Calibri"/>
        <family val="2"/>
        <scheme val="minor"/>
      </rPr>
      <t>ad un terzo</t>
    </r>
    <r>
      <rPr>
        <sz val="9"/>
        <rFont val="Calibri"/>
        <family val="2"/>
        <scheme val="minor"/>
      </rPr>
      <t xml:space="preserve">
</t>
    </r>
  </si>
  <si>
    <t xml:space="preserve">occupazioni di qualsiasi natura di spazi soprastanti e sottostanti il suolo (+ riduzione ai sensi dell'art. XX del Regolamento)
</t>
  </si>
  <si>
    <r>
      <t>occupazione sottosuolo la tariffa ordinaria annua</t>
    </r>
    <r>
      <rPr>
        <b/>
        <sz val="9"/>
        <color theme="1"/>
        <rFont val="Calibri"/>
        <family val="2"/>
        <scheme val="minor"/>
      </rPr>
      <t xml:space="preserve"> è ridotta a un quarto</t>
    </r>
    <r>
      <rPr>
        <sz val="9"/>
        <color theme="1"/>
        <rFont val="Calibri"/>
        <family val="2"/>
        <scheme val="minor"/>
      </rPr>
      <t xml:space="preserve">
per i sebatoi del sottosuolo:
- fino a 3.000lt  la tariffa ordinaria è ridotta a un quarto
- oltre i 3.000lt la tariffa ordinaria ridotta a un quarto è aumentata di un quarto ogni 1.000lt o frazione di essi</t>
    </r>
  </si>
  <si>
    <t>art 47 c. 2 bis</t>
  </si>
  <si>
    <t>2-bis. Per le occupazioni di suolo pubblico realizzate con  innesti
o allacci a impianti di erogazione di pubblici servizi la  tassa  non
si applica.</t>
  </si>
  <si>
    <t>occupazioni permanenti del territorio  comunale,  con
cavi e condutture, da chiunque effettuata per la fornitura di servizi
di pubblica utilita', quali la distribuzione ed erogazione di energia
elettrica, gas, acqua, calore,  di  servizi  di  telecomunicazione  e
radiotelevisivi e di altri servizi a rete</t>
  </si>
  <si>
    <t>il canone  e'  dovuto  dal soggetto titolare dell'atto di concessione dell'occupazione del suolo pubblico e dai soggetti che occupano il suolo pubblico, anche in  via mediata, attraverso l'utilizzo  materiale  delle  infrastrutture  del soggetto titolare della  concessione  sulla  base  del  numero  delle rispettive utenze moltiplicate per la tariffa forfetaria € 1,50 (comma 831)</t>
  </si>
  <si>
    <t>art 44 c. 2  + art 45 c. 3</t>
  </si>
  <si>
    <r>
      <rPr>
        <b/>
        <sz val="9"/>
        <rFont val="Calibri"/>
        <family val="2"/>
        <scheme val="minor"/>
      </rPr>
      <t>permanente è</t>
    </r>
    <r>
      <rPr>
        <sz val="9"/>
        <rFont val="Calibri"/>
        <family val="2"/>
        <scheme val="minor"/>
      </rPr>
      <t xml:space="preserve"> ridotta al 30%
</t>
    </r>
    <r>
      <rPr>
        <b/>
        <sz val="9"/>
        <rFont val="Calibri"/>
        <family val="2"/>
        <scheme val="minor"/>
      </rPr>
      <t>temporanea</t>
    </r>
    <r>
      <rPr>
        <sz val="9"/>
        <rFont val="Calibri"/>
        <family val="2"/>
        <scheme val="minor"/>
      </rPr>
      <t xml:space="preserve"> può non essere assoggettata al pagamento ed in ogni caso le tariffe non possono essere superiori al 30 per  cento
della tariffa ordinaria</t>
    </r>
  </si>
  <si>
    <t xml:space="preserve">occupazioni con tende fisse e retrattili aggettanti direttamente al suolo pubblico </t>
  </si>
  <si>
    <t>art 44 c. 3-4-5-6-8-9-10-11</t>
  </si>
  <si>
    <r>
      <rPr>
        <b/>
        <sz val="9"/>
        <rFont val="Calibri"/>
        <family val="2"/>
        <scheme val="minor"/>
      </rPr>
      <t>è</t>
    </r>
    <r>
      <rPr>
        <sz val="9"/>
        <rFont val="Calibri"/>
        <family val="2"/>
        <scheme val="minor"/>
      </rPr>
      <t xml:space="preserve"> ridotta al 50% - non applicazione consentita da L. 28 dicembre 1995, n. 549 ha disposto (con l'art. 9, comma 63)</t>
    </r>
  </si>
  <si>
    <r>
      <t>passi e accessi carrabili</t>
    </r>
    <r>
      <rPr>
        <sz val="11"/>
        <color theme="1"/>
        <rFont val="Calibri"/>
        <family val="2"/>
        <scheme val="minor"/>
      </rPr>
      <t xml:space="preserve"> - ESENTI</t>
    </r>
  </si>
  <si>
    <t>art. 44 c. 12</t>
  </si>
  <si>
    <t>non applicazione consentita da L. 28 dicembre 1995, n. 549 ha disposto (con l'art. 9, comma 63)</t>
  </si>
  <si>
    <t>occupazioni  permanenti  con  autovetture  adibite  a trasporto pubblico nelle aree a cio' destinate  dai  comuni  (la tassa va commisurata alla superficie dei  singoli  posti assegnati).</t>
  </si>
  <si>
    <t>art 45 c. 4</t>
  </si>
  <si>
    <t>la tariffa puo' essere aumentata in misura non  superiore
al 50%</t>
  </si>
  <si>
    <t>occupazioni  effettuate   in   occasione   di   fiere, festeggiamenti e mercati</t>
  </si>
  <si>
    <t>art 45 c. 5 (primo periodo)</t>
  </si>
  <si>
    <t>occupazioni effettuate da venditori ambulanti, pubblici esercizi e produttori agricoli che vendono i loro prodotti</t>
  </si>
  <si>
    <t>art 45 c. 5 (secondo periodo)</t>
  </si>
  <si>
    <t>ridotta dell'80%</t>
  </si>
  <si>
    <t>occupazioni con installazione di attrazioni, giochi e divertimento dello spettacolo viaggiante</t>
  </si>
  <si>
    <t>le superfici sono calcolate in ragione:
del 50% fino a 100mq
del 25% da 101 a 1000mq
del 10% per la parte eccedente i 1000mq
+ riduzione tariffa per spettacoli viaggianti  (c. 1 art 832 l.c)</t>
  </si>
  <si>
    <t>art 45 c. 6</t>
  </si>
  <si>
    <t>tariffa puo' essere variata in aumento o in diminuzione
fino al 30 per cento</t>
  </si>
  <si>
    <t>occupazioni con autovetture di uso privato
realizzate su aree a ciò destinate dal Comune</t>
  </si>
  <si>
    <t>art 45 c. 6-bis</t>
  </si>
  <si>
    <t>possono essere ridotte fino al 50%</t>
  </si>
  <si>
    <r>
      <t xml:space="preserve">occupazioni realizzate per l'esercizio dell'attività edilizia
</t>
    </r>
    <r>
      <rPr>
        <sz val="11"/>
        <color rgb="FFFF0000"/>
        <rFont val="Calibri"/>
        <family val="2"/>
        <scheme val="minor"/>
      </rPr>
      <t>riduzione per l'attività edilizia  (c. 1 art 832 l.d)</t>
    </r>
  </si>
  <si>
    <t>art 45 c. 7</t>
  </si>
  <si>
    <t>tariffa  ordinaria  e'  ridotta
dell'80%</t>
  </si>
  <si>
    <r>
      <t xml:space="preserve">Occupazioni realizzate  in  occasione  di  manifestazioni
politico-culturali 
</t>
    </r>
    <r>
      <rPr>
        <sz val="11"/>
        <color rgb="FFFF0000"/>
        <rFont val="Calibri"/>
        <family val="2"/>
        <scheme val="minor"/>
      </rPr>
      <t>Occupazioni effettuate in occasione di manifestazioni politiche, culturali e sportive, qualora  l'occupazione  o  la  diffusione  del  messaggio pubblicitario sia effettuata per fini non economici. Nel caso in  cui le fattispecie di cui alla presente lettera siano realizzate  con  il patrocinio dell'ente, quest'ultimo  puo'  prevedere  la  riduzione  o l'esenzione dal canone  (c. 1 art 832 l.b)</t>
    </r>
  </si>
  <si>
    <t>Occupazione con impianti di telefonia mobile e tecnologie di telecomunicazione (?)</t>
  </si>
  <si>
    <t>art 46</t>
  </si>
  <si>
    <t>ridotta del 50%</t>
  </si>
  <si>
    <t>Occupazioni del sottosuolo e del soprassuolo
stradale con condutture, cavi, impianti in genere
ed altri manufatti destinati all’esercizio e alla
manutenzione delle reti di erogazione di pubblici
servizi, compresi quelli posti sul suolo e collegati
alle reti stesse, nonché con seggiovie e funivie</t>
  </si>
  <si>
    <t>art 47 c. 2</t>
  </si>
  <si>
    <t xml:space="preserve">Occupazioni del sottosuolo  e  del  soprassuolo
stradale: per km. Lineare o frazione (forettaria) </t>
  </si>
  <si>
    <t>art 47 c. 3</t>
  </si>
  <si>
    <t xml:space="preserve">Occupazioni con seggiovie e funivie:
- fino a 5 km lineari
- per ogni  chilometro o frazione superiore a cinque km. e' dovuta una maggiorazione </t>
  </si>
  <si>
    <t>art 47 c. 4</t>
  </si>
  <si>
    <t>Il contributo una volta tanto  nelle  spese  di  costruzione
delle gallerie sotterranee per il passaggio delle condutture,  dei  cavi  e degli impianti, viene determinato nella misura del….. % delle spese sosteute dal Comune.</t>
  </si>
  <si>
    <t>art 47 c. 5</t>
  </si>
  <si>
    <t xml:space="preserve">Occupazioni aventi carattere temporaneo, la tassa, in deroga a quanto disposto dall' art.  45,  e' determinata e  applicata  dal Comune in  misura forfetaria sulla base delle seguenti misure minime e massime: 
   a) occupazioni del sottosuolo o soprassuolo  comunale  fino  a  un chilometro lineare di durata non superiore a trenta giorni 
  Tassa complessiva: 
   b) occupazioni del sottosuolo o sop rassuolo provinciale  fino  ad
un chilometro lineare di durata non superiore a trenta giorni 
Tassa complessiva 
   La tassa di cui alle lettere a) e b) e' aumentata del 50 per cento
per  le  occupazioni  superiori  al  chilometro   lineare.   Per   le
occupazioni di cui alle lettere a) e b) di durata superiore a  trenta
giorni, la tassa va maggiorata nelle seguenti misure percentuali: 
   1) occupazioni di durata non superiore a no vanta giorni:  30  per
cento; 
   2) occupazioni di durata superiore a novanta giorni e fino a  180
giorni: 50 per cento; 
   3) occupazioni di durata maggiore: 100 per cento. </t>
  </si>
  <si>
    <t>art 48 c. da 1 a 6</t>
  </si>
  <si>
    <t>Per l'impianto e l'esercizio di distributori di carburanti e dei
relativi serbatoi sotterranei e la conseguente occupazione del  suolo e del sottosuolo comunale e' dovuta una tassa annuale</t>
  </si>
  <si>
    <t>art 48 c. 7</t>
  </si>
  <si>
    <t>Per l'impianto e l'esercizio di apparecchi automatici per la 
distribuzione dei tabacchi e la conseguente occupazione del  suolo  o soprassuolo comunale e' dovuta una tassa annuale</t>
  </si>
  <si>
    <t>TARIFFA OCCUPAZIONE SUOLO PUBBLICO</t>
  </si>
  <si>
    <t>Le eventuali riduzioni sono disciplinate nel vigente Regolamento per la disciplina del canone patrimoniale di occupazione del suolo pubblico e di esposizione pubblicitaria</t>
  </si>
  <si>
    <r>
      <rPr>
        <b/>
        <sz val="10"/>
        <rFont val="Garamond"/>
        <family val="1"/>
      </rPr>
      <t>OCCUPAZIONE GENERALE SUOLO PUBBLICO</t>
    </r>
    <r>
      <rPr>
        <sz val="10"/>
        <rFont val="Garamond"/>
        <family val="1"/>
      </rPr>
      <t xml:space="preserve">
TARIFFA </t>
    </r>
    <r>
      <rPr>
        <b/>
        <sz val="10"/>
        <rFont val="Garamond"/>
        <family val="1"/>
      </rPr>
      <t>ANNUA</t>
    </r>
    <r>
      <rPr>
        <sz val="10"/>
        <rFont val="Garamond"/>
        <family val="1"/>
      </rPr>
      <t xml:space="preserve"> PER METRO QUADRATO O METRO LINEARE</t>
    </r>
  </si>
  <si>
    <r>
      <rPr>
        <b/>
        <sz val="10"/>
        <rFont val="Garamond"/>
        <family val="1"/>
      </rPr>
      <t>OCCUPAZIONE GENERALE SUOLO PUBBLICO</t>
    </r>
    <r>
      <rPr>
        <sz val="10"/>
        <rFont val="Garamond"/>
        <family val="1"/>
      </rPr>
      <t xml:space="preserve">
TARIFFA</t>
    </r>
    <r>
      <rPr>
        <b/>
        <sz val="10"/>
        <rFont val="Garamond"/>
        <family val="1"/>
      </rPr>
      <t xml:space="preserve"> GIORNALIERA</t>
    </r>
    <r>
      <rPr>
        <sz val="10"/>
        <rFont val="Garamond"/>
        <family val="1"/>
      </rPr>
      <t xml:space="preserve"> PER METRO QUADRATO O METRO LINEARE</t>
    </r>
  </si>
  <si>
    <r>
      <rPr>
        <b/>
        <sz val="10"/>
        <rFont val="Garamond"/>
        <family val="1"/>
      </rPr>
      <t xml:space="preserve">OCCUPAZIONE SPAZI SOPRASTANTI E SOTTOSTANTI  SUOLO PUBBLICO </t>
    </r>
    <r>
      <rPr>
        <sz val="10"/>
        <rFont val="Garamond"/>
        <family val="1"/>
      </rPr>
      <t xml:space="preserve">
TARIFFA </t>
    </r>
    <r>
      <rPr>
        <b/>
        <sz val="10"/>
        <rFont val="Garamond"/>
        <family val="1"/>
      </rPr>
      <t>ANNUA</t>
    </r>
    <r>
      <rPr>
        <sz val="10"/>
        <rFont val="Garamond"/>
        <family val="1"/>
      </rPr>
      <t xml:space="preserve"> PER METRO QUADRATO O METRO LINEARE</t>
    </r>
  </si>
  <si>
    <t>ALLEGATO B</t>
  </si>
  <si>
    <t>TARIFFA ESPOSIZIONI PUBBLICITARIE</t>
  </si>
  <si>
    <t>ANNUA</t>
  </si>
  <si>
    <t>GIORNALIERA</t>
  </si>
  <si>
    <t>MESSAGGI PUBBLICITARI  FINO A 5,5</t>
  </si>
  <si>
    <t>MESSAGGI PUBBLICITARI  DA 5,5 A 8,5 MQ</t>
  </si>
  <si>
    <t>MESSAGGI PUBBLICITARI  SUPERIORE A 8,5 MQ</t>
  </si>
  <si>
    <t>MESSAGGI PUBBLICITARI LUMINOSI FINO A 5,5</t>
  </si>
  <si>
    <t>MESSAGGI PUBBLICITARI LUMINOSI DA 5,5 A 8,5 MQ</t>
  </si>
  <si>
    <t>MESSAGGI PUBBLICITARI LUMINOSI SUPERIORE A 8,5 MQ</t>
  </si>
  <si>
    <t xml:space="preserve">VOLANTINAGGIO PER PERSONA A GIORNO </t>
  </si>
  <si>
    <t>PUBBLICITÀ FONICA PER POSTAZIONE A GIORNO</t>
  </si>
  <si>
    <t>Prima categoria</t>
  </si>
  <si>
    <t>Seconda categoria</t>
  </si>
  <si>
    <t>OCCUPAZIONI PERMANENTI</t>
  </si>
  <si>
    <t>OCCUPAZIONI TEMPORANEE</t>
  </si>
  <si>
    <t>PUBBLICITÀ REALIZZATA CON PROIEZIONI A GIORNO (OLTRE 30 GIORNI)</t>
  </si>
  <si>
    <t>PUBBLICITÀ REALIZZATA CON PROIEZIONI A GIORNO (PRIMI 30 GIORNI)</t>
  </si>
  <si>
    <t>Pubblicità realizzata con pannelli luminosi 
pubblicita' effettuata  per  conto  altrui  con  insegne,
pannelli o altre analoghe strutture  caratterizzate  dall'impiego  di
diodi luminosi, lampadine e simili  mediante  controllo  elettronico,
elettromeccanico o comunque  programmato  in  modo  da  garantire  la variabilita' del messaggio o la sua visione in  forma  intermittente,
lampeggiante o similare per ogni mq</t>
  </si>
  <si>
    <t>Pubblicità realizzata con pannelli luminosi 
pubblicita' effettuata  per  conto  proprio  con  insegne,
pannelli o altre analoghe strutture  caratterizzate  dall'impiego  di
diodi luminosi, lampadine e simili  mediante  controllo  elettronico,
elettromeccanico o comunque  programmato  in  modo  da  garantire  la variabilita' del messaggio o la sua visione in  forma  intermittente,
lampeggiante o per ogni mq</t>
  </si>
  <si>
    <t>riduzione nel regolamento ICP</t>
  </si>
  <si>
    <t>Striscioni tariffa a mq giornaliero</t>
  </si>
  <si>
    <t xml:space="preserve">era per 15 giorni </t>
  </si>
  <si>
    <r>
      <rPr>
        <b/>
        <sz val="10"/>
        <rFont val="Garamond"/>
        <family val="1"/>
      </rPr>
      <t>OCCUPAZIONE TEMPORANEA MERCATO</t>
    </r>
    <r>
      <rPr>
        <sz val="10"/>
        <rFont val="Garamond"/>
        <family val="1"/>
      </rPr>
      <t xml:space="preserve">
TARIFFA</t>
    </r>
    <r>
      <rPr>
        <b/>
        <sz val="10"/>
        <rFont val="Garamond"/>
        <family val="1"/>
      </rPr>
      <t xml:space="preserve"> GIORNALIERA</t>
    </r>
    <r>
      <rPr>
        <sz val="10"/>
        <rFont val="Garamond"/>
        <family val="1"/>
      </rPr>
      <t xml:space="preserve"> PER METRO QUADRATO </t>
    </r>
  </si>
  <si>
    <t>OCCUPAZIONI TEMPORANEE MERCATO</t>
  </si>
  <si>
    <t xml:space="preserve">ALLEGATO A </t>
  </si>
  <si>
    <t>COMUNE DI RHEMES-NOTRE-DAME</t>
  </si>
  <si>
    <r>
      <t xml:space="preserve">PUBBLICITÀ REALIZZATA CON PANNELLI LUMINOSI A MQ
</t>
    </r>
    <r>
      <rPr>
        <sz val="11"/>
        <rFont val="Garamond"/>
        <family val="1"/>
      </rPr>
      <t>pubblicita' effettuata  per  conto  altrui  con  insegne,
pannelli o altre analoghe strutture  caratterizzate  dall'impiego  di
diodi luminosi, lampadine e simili  mediante  controllo  elettronico,
elettromeccanico o comunque  programmato  in  modo  da  garantire  la variabilita' del messaggio o la sua visione in  forma  intermittente, lampeggiante o similare a mq</t>
    </r>
  </si>
  <si>
    <t>SECONDA CATEGORIA -30%</t>
  </si>
  <si>
    <t>temporanee fino 12 ore</t>
  </si>
  <si>
    <t>Seconda categoria
(-30%)</t>
  </si>
  <si>
    <r>
      <rPr>
        <b/>
        <sz val="10"/>
        <rFont val="Garamond"/>
        <family val="1"/>
      </rPr>
      <t xml:space="preserve">OCCUPAZIONE GENERALE SUOLO PUBBLICO INFERIORE A 12 ORE </t>
    </r>
    <r>
      <rPr>
        <sz val="10"/>
        <rFont val="Garamond"/>
        <family val="1"/>
      </rPr>
      <t xml:space="preserve">
TARIFFA</t>
    </r>
    <r>
      <rPr>
        <b/>
        <sz val="10"/>
        <rFont val="Garamond"/>
        <family val="1"/>
      </rPr>
      <t xml:space="preserve"> GIORNALIERA</t>
    </r>
    <r>
      <rPr>
        <sz val="10"/>
        <rFont val="Garamond"/>
        <family val="1"/>
      </rPr>
      <t xml:space="preserve"> PER METRO QUADRATO O METRO LINEARE (80% della tariffa giorn.)</t>
    </r>
  </si>
  <si>
    <r>
      <rPr>
        <b/>
        <sz val="10"/>
        <rFont val="Garamond"/>
        <family val="1"/>
      </rPr>
      <t xml:space="preserve">OCCUPAZIONE SPAZI SOPRASTANTI E SOTTOSTANTI  SUOLO PUBBLICO </t>
    </r>
    <r>
      <rPr>
        <sz val="10"/>
        <rFont val="Garamond"/>
        <family val="1"/>
      </rPr>
      <t xml:space="preserve">
TARIFFA </t>
    </r>
    <r>
      <rPr>
        <b/>
        <sz val="10"/>
        <rFont val="Garamond"/>
        <family val="1"/>
      </rPr>
      <t>GIORNALIERA</t>
    </r>
    <r>
      <rPr>
        <sz val="10"/>
        <rFont val="Garamond"/>
        <family val="1"/>
      </rPr>
      <t xml:space="preserve"> PER METRO QUADRATO O METRO LINEARE (1/3 tariffa giorn)</t>
    </r>
  </si>
</sst>
</file>

<file path=xl/styles.xml><?xml version="1.0" encoding="utf-8"?>
<styleSheet xmlns="http://schemas.openxmlformats.org/spreadsheetml/2006/main">
  <numFmts count="6">
    <numFmt numFmtId="44" formatCode="_-&quot;€&quot;\ * #,##0.00_-;\-&quot;€&quot;\ * #,##0.00_-;_-&quot;€&quot;\ * &quot;-&quot;??_-;_-@_-"/>
    <numFmt numFmtId="43" formatCode="_-* #,##0.00_-;\-* #,##0.00_-;_-* &quot;-&quot;??_-;_-@_-"/>
    <numFmt numFmtId="164" formatCode="_-* #,##0.00\ &quot;€&quot;_-;\-* #,##0.00\ &quot;€&quot;_-;_-* &quot;-&quot;??\ &quot;€&quot;_-;_-@_-"/>
    <numFmt numFmtId="165" formatCode="0.000%"/>
    <numFmt numFmtId="166" formatCode="_-* #,##0.000\ &quot;€&quot;_-;\-* #,##0.000\ &quot;€&quot;_-;_-* &quot;-&quot;???\ &quot;€&quot;_-;_-@_-"/>
    <numFmt numFmtId="167" formatCode="_-* #,##0.00\ [$€-410]_-;\-* #,##0.00\ [$€-410]_-;_-* &quot;-&quot;??\ [$€-410]_-;_-@_-"/>
  </numFmts>
  <fonts count="29">
    <font>
      <sz val="11"/>
      <color theme="1"/>
      <name val="Calibri"/>
      <family val="2"/>
      <scheme val="minor"/>
    </font>
    <font>
      <sz val="10"/>
      <name val="Arial"/>
      <family val="2"/>
    </font>
    <font>
      <sz val="12"/>
      <name val="Times New Roman"/>
      <family val="1"/>
    </font>
    <font>
      <b/>
      <sz val="12"/>
      <name val="Calibri"/>
      <family val="2"/>
      <scheme val="minor"/>
    </font>
    <font>
      <sz val="12"/>
      <name val="Calibri"/>
      <family val="2"/>
      <scheme val="minor"/>
    </font>
    <font>
      <sz val="11"/>
      <color rgb="FFFF0000"/>
      <name val="Calibri"/>
      <family val="2"/>
      <scheme val="minor"/>
    </font>
    <font>
      <sz val="9"/>
      <name val="Tahoma"/>
      <family val="2"/>
    </font>
    <font>
      <b/>
      <sz val="9"/>
      <name val="Tahoma"/>
      <family val="2"/>
    </font>
    <font>
      <b/>
      <sz val="10"/>
      <color rgb="FFFF0000"/>
      <name val="Calibri"/>
      <family val="2"/>
      <scheme val="minor"/>
    </font>
    <font>
      <b/>
      <sz val="11"/>
      <name val="Calibri"/>
      <family val="2"/>
      <scheme val="minor"/>
    </font>
    <font>
      <sz val="10"/>
      <name val="Calibri"/>
      <family val="2"/>
      <scheme val="minor"/>
    </font>
    <font>
      <sz val="9"/>
      <color rgb="FFFF0000"/>
      <name val="Calibri"/>
      <family val="2"/>
      <scheme val="minor"/>
    </font>
    <font>
      <sz val="11"/>
      <name val="Calibri"/>
      <family val="2"/>
      <scheme val="minor"/>
    </font>
    <font>
      <i/>
      <sz val="10"/>
      <name val="Calibri"/>
      <family val="2"/>
      <scheme val="minor"/>
    </font>
    <font>
      <sz val="9"/>
      <color theme="1"/>
      <name val="Calibri"/>
      <family val="2"/>
      <scheme val="minor"/>
    </font>
    <font>
      <sz val="9"/>
      <name val="Calibri"/>
      <family val="2"/>
      <scheme val="minor"/>
    </font>
    <font>
      <b/>
      <sz val="9"/>
      <name val="Calibri"/>
      <family val="2"/>
      <scheme val="minor"/>
    </font>
    <font>
      <b/>
      <sz val="9"/>
      <color theme="1"/>
      <name val="Calibri"/>
      <family val="2"/>
      <scheme val="minor"/>
    </font>
    <font>
      <b/>
      <sz val="10"/>
      <name val="Calibri"/>
      <family val="2"/>
      <scheme val="minor"/>
    </font>
    <font>
      <sz val="10"/>
      <color theme="1"/>
      <name val="Calibri"/>
      <family val="2"/>
      <scheme val="minor"/>
    </font>
    <font>
      <b/>
      <sz val="11"/>
      <name val="Garamond"/>
      <family val="1"/>
    </font>
    <font>
      <sz val="11"/>
      <name val="Garamond"/>
      <family val="1"/>
    </font>
    <font>
      <sz val="12"/>
      <name val="Garamond"/>
      <family val="1"/>
    </font>
    <font>
      <sz val="10"/>
      <name val="Garamond"/>
      <family val="1"/>
    </font>
    <font>
      <b/>
      <sz val="10"/>
      <name val="Garamond"/>
      <family val="1"/>
    </font>
    <font>
      <b/>
      <sz val="12"/>
      <color rgb="FFFF0000"/>
      <name val="Calibri"/>
      <family val="2"/>
      <scheme val="minor"/>
    </font>
    <font>
      <b/>
      <sz val="12"/>
      <name val="Times New Roman"/>
      <family val="1"/>
    </font>
    <font>
      <b/>
      <sz val="11"/>
      <color rgb="FFFF0000"/>
      <name val="Garamond"/>
      <family val="1"/>
    </font>
    <font>
      <b/>
      <sz val="8"/>
      <name val="Calibri"/>
      <family val="2"/>
    </font>
  </fonts>
  <fills count="7">
    <fill>
      <patternFill/>
    </fill>
    <fill>
      <patternFill patternType="gray125"/>
    </fill>
    <fill>
      <patternFill patternType="solid">
        <fgColor theme="9" tint="0.7999799847602844"/>
        <bgColor indexed="64"/>
      </patternFill>
    </fill>
    <fill>
      <patternFill patternType="solid">
        <fgColor theme="8" tint="0.7999799847602844"/>
        <bgColor indexed="64"/>
      </patternFill>
    </fill>
    <fill>
      <patternFill patternType="solid">
        <fgColor rgb="FFFFFF00"/>
        <bgColor indexed="64"/>
      </patternFill>
    </fill>
    <fill>
      <patternFill patternType="solid">
        <fgColor theme="2" tint="-0.24997000396251678"/>
        <bgColor indexed="64"/>
      </patternFill>
    </fill>
    <fill>
      <patternFill patternType="solid">
        <fgColor theme="9" tint="0.5999900102615356"/>
        <bgColor indexed="64"/>
      </patternFill>
    </fill>
  </fills>
  <borders count="6">
    <border>
      <left/>
      <right/>
      <top/>
      <bottom/>
      <diagonal/>
    </border>
    <border>
      <left style="thin"/>
      <right style="thin"/>
      <top style="thin"/>
      <bottom style="thin"/>
    </border>
    <border>
      <left style="thin"/>
      <right style="thin"/>
      <top style="thin"/>
      <bottom/>
    </border>
    <border>
      <left/>
      <right/>
      <top style="thin"/>
      <bottom style="thin"/>
    </border>
    <border>
      <left style="thin"/>
      <right/>
      <top/>
      <bottom/>
    </border>
    <border>
      <left/>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92">
    <xf numFmtId="0" fontId="0" fillId="0" borderId="0" xfId="0"/>
    <xf numFmtId="0" fontId="2" fillId="0" borderId="1" xfId="0" applyFont="1" applyBorder="1" applyAlignment="1">
      <alignment horizontal="justify" vertical="top" wrapText="1"/>
    </xf>
    <xf numFmtId="0" fontId="2" fillId="0" borderId="2" xfId="0" applyFont="1" applyBorder="1" applyAlignment="1">
      <alignment vertical="top" wrapText="1"/>
    </xf>
    <xf numFmtId="0" fontId="2" fillId="0" borderId="0" xfId="0" applyFont="1" applyBorder="1" applyAlignment="1">
      <alignment vertical="top" wrapText="1"/>
    </xf>
    <xf numFmtId="2" fontId="2" fillId="0" borderId="0" xfId="0" applyNumberFormat="1" applyFont="1" applyBorder="1" applyAlignment="1">
      <alignment vertical="top" wrapText="1"/>
    </xf>
    <xf numFmtId="0" fontId="2" fillId="0" borderId="1" xfId="0" applyFont="1" applyBorder="1" applyAlignment="1">
      <alignment horizontal="center" vertical="top" wrapText="1"/>
    </xf>
    <xf numFmtId="0" fontId="4" fillId="0" borderId="0" xfId="0" applyFont="1" applyAlignment="1">
      <alignment vertical="top"/>
    </xf>
    <xf numFmtId="0" fontId="4" fillId="0" borderId="0" xfId="0" applyFont="1"/>
    <xf numFmtId="0" fontId="3" fillId="0" borderId="0" xfId="0" applyFont="1"/>
    <xf numFmtId="44" fontId="4" fillId="2" borderId="1" xfId="0" applyNumberFormat="1" applyFont="1" applyFill="1" applyBorder="1"/>
    <xf numFmtId="44" fontId="4" fillId="3" borderId="1" xfId="20" applyFont="1" applyFill="1" applyBorder="1"/>
    <xf numFmtId="165" fontId="4" fillId="0" borderId="0" xfId="0" applyNumberFormat="1" applyFont="1"/>
    <xf numFmtId="44" fontId="3" fillId="4" borderId="1" xfId="0" applyNumberFormat="1" applyFont="1" applyFill="1" applyBorder="1"/>
    <xf numFmtId="165" fontId="4" fillId="0" borderId="0" xfId="21" applyNumberFormat="1" applyFont="1"/>
    <xf numFmtId="0" fontId="2" fillId="0" borderId="0" xfId="0" applyFont="1" applyBorder="1" applyAlignment="1" quotePrefix="1">
      <alignment vertical="top" wrapText="1"/>
    </xf>
    <xf numFmtId="0" fontId="4" fillId="0" borderId="0" xfId="0" applyFont="1" applyBorder="1"/>
    <xf numFmtId="0" fontId="4" fillId="0" borderId="1" xfId="0" applyFont="1" applyBorder="1" applyAlignment="1">
      <alignment horizontal="justify" vertical="top" wrapText="1"/>
    </xf>
    <xf numFmtId="44" fontId="4" fillId="5" borderId="1" xfId="0" applyNumberFormat="1" applyFont="1" applyFill="1" applyBorder="1" applyAlignment="1">
      <alignment vertical="top"/>
    </xf>
    <xf numFmtId="44" fontId="4" fillId="0" borderId="0" xfId="0" applyNumberFormat="1" applyFont="1"/>
    <xf numFmtId="0" fontId="8" fillId="0" borderId="1" xfId="0" applyFont="1" applyBorder="1" applyAlignment="1">
      <alignment horizontal="center" vertical="top" wrapText="1"/>
    </xf>
    <xf numFmtId="0" fontId="8" fillId="0" borderId="2" xfId="0" applyFont="1" applyBorder="1" applyAlignment="1">
      <alignment horizontal="center" vertical="top" wrapText="1"/>
    </xf>
    <xf numFmtId="0" fontId="9" fillId="0" borderId="2" xfId="0" applyFont="1" applyBorder="1" applyAlignment="1">
      <alignment horizontal="center" vertical="center" wrapText="1"/>
    </xf>
    <xf numFmtId="0" fontId="10" fillId="0" borderId="1" xfId="0" applyFont="1" applyBorder="1" applyAlignment="1">
      <alignment horizontal="left" vertical="top" wrapText="1"/>
    </xf>
    <xf numFmtId="0" fontId="11" fillId="0" borderId="1" xfId="0" applyFont="1" applyBorder="1" applyAlignment="1" quotePrefix="1">
      <alignment horizontal="left" vertical="top" wrapText="1"/>
    </xf>
    <xf numFmtId="0" fontId="12" fillId="0" borderId="1" xfId="0" applyFont="1" applyBorder="1" applyAlignment="1">
      <alignmen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2" fillId="0" borderId="2" xfId="0" applyFont="1" applyBorder="1" applyAlignment="1">
      <alignment vertical="top" wrapText="1"/>
    </xf>
    <xf numFmtId="0" fontId="0" fillId="0" borderId="0" xfId="0" applyAlignment="1">
      <alignment vertical="top"/>
    </xf>
    <xf numFmtId="166" fontId="0" fillId="0" borderId="0" xfId="0" applyNumberFormat="1"/>
    <xf numFmtId="10" fontId="0" fillId="0" borderId="0" xfId="0" applyNumberFormat="1" applyAlignment="1" quotePrefix="1">
      <alignment vertical="top"/>
    </xf>
    <xf numFmtId="0" fontId="5" fillId="0" borderId="1" xfId="0" applyFont="1" applyBorder="1" applyAlignment="1">
      <alignment vertical="top" wrapText="1"/>
    </xf>
    <xf numFmtId="2" fontId="18" fillId="0" borderId="0" xfId="0" applyNumberFormat="1" applyFont="1" applyAlignment="1">
      <alignment horizontal="left" vertical="top" wrapText="1"/>
    </xf>
    <xf numFmtId="2" fontId="16" fillId="0" borderId="0" xfId="0" applyNumberFormat="1" applyFont="1" applyAlignment="1">
      <alignment horizontal="left" vertical="top" wrapText="1"/>
    </xf>
    <xf numFmtId="0" fontId="12" fillId="0" borderId="0" xfId="0" applyFont="1" applyAlignment="1">
      <alignment vertical="top" wrapText="1"/>
    </xf>
    <xf numFmtId="2" fontId="9" fillId="0" borderId="0" xfId="0" applyNumberFormat="1" applyFont="1" applyAlignment="1">
      <alignment vertical="top" wrapText="1"/>
    </xf>
    <xf numFmtId="0" fontId="19" fillId="0" borderId="0" xfId="0" applyFont="1" applyAlignment="1">
      <alignment horizontal="left"/>
    </xf>
    <xf numFmtId="0" fontId="14" fillId="0" borderId="0" xfId="0" applyFont="1" applyAlignment="1">
      <alignment horizontal="left"/>
    </xf>
    <xf numFmtId="0" fontId="21" fillId="0" borderId="0" xfId="0" applyFont="1"/>
    <xf numFmtId="0" fontId="21" fillId="0" borderId="0" xfId="0" applyFont="1" applyAlignment="1">
      <alignment wrapText="1"/>
    </xf>
    <xf numFmtId="44" fontId="3" fillId="2" borderId="1" xfId="0" applyNumberFormat="1" applyFont="1" applyFill="1" applyBorder="1"/>
    <xf numFmtId="44" fontId="3" fillId="2" borderId="1" xfId="0" applyNumberFormat="1" applyFont="1" applyFill="1" applyBorder="1" applyAlignment="1">
      <alignment vertical="top"/>
    </xf>
    <xf numFmtId="0" fontId="0" fillId="2" borderId="1" xfId="0" applyFont="1" applyFill="1" applyBorder="1" applyAlignment="1">
      <alignment horizontal="center" wrapText="1"/>
    </xf>
    <xf numFmtId="0" fontId="0" fillId="3" borderId="1" xfId="0" applyFont="1" applyFill="1" applyBorder="1" applyAlignment="1">
      <alignment horizontal="center" wrapText="1"/>
    </xf>
    <xf numFmtId="0" fontId="2" fillId="0" borderId="1" xfId="0" applyFont="1" applyBorder="1" applyAlignment="1">
      <alignment horizontal="right" vertical="top" wrapText="1"/>
    </xf>
    <xf numFmtId="0" fontId="2" fillId="4" borderId="1" xfId="0" applyFont="1" applyFill="1" applyBorder="1" applyAlignment="1">
      <alignment horizontal="right" vertical="top" wrapText="1"/>
    </xf>
    <xf numFmtId="2" fontId="2" fillId="4" borderId="1" xfId="0" applyNumberFormat="1" applyFont="1" applyFill="1" applyBorder="1" applyAlignment="1">
      <alignment vertical="top" wrapText="1"/>
    </xf>
    <xf numFmtId="44" fontId="4" fillId="4" borderId="1" xfId="0" applyNumberFormat="1" applyFont="1" applyFill="1" applyBorder="1"/>
    <xf numFmtId="44" fontId="4" fillId="4" borderId="1" xfId="20" applyFont="1" applyFill="1" applyBorder="1"/>
    <xf numFmtId="0" fontId="2" fillId="0" borderId="2" xfId="0" applyFont="1" applyBorder="1" applyAlignment="1">
      <alignment horizontal="right" vertical="top" wrapText="1"/>
    </xf>
    <xf numFmtId="2" fontId="2" fillId="0" borderId="1" xfId="0" applyNumberFormat="1" applyFont="1" applyBorder="1" applyAlignment="1">
      <alignment vertical="top" wrapText="1"/>
    </xf>
    <xf numFmtId="0" fontId="2" fillId="0" borderId="2" xfId="0" applyFont="1" applyBorder="1" applyAlignment="1">
      <alignment horizontal="center" vertical="top" wrapText="1"/>
    </xf>
    <xf numFmtId="0" fontId="4" fillId="2" borderId="1" xfId="0" applyFont="1" applyFill="1" applyBorder="1" applyAlignment="1">
      <alignment horizontal="center"/>
    </xf>
    <xf numFmtId="2" fontId="2" fillId="4" borderId="1" xfId="0" applyNumberFormat="1" applyFont="1" applyFill="1" applyBorder="1" applyAlignment="1">
      <alignment horizontal="right" vertical="top" wrapText="1"/>
    </xf>
    <xf numFmtId="2" fontId="2" fillId="0" borderId="1" xfId="0" applyNumberFormat="1" applyFont="1" applyBorder="1" applyAlignment="1">
      <alignment horizontal="right" vertical="top" wrapText="1"/>
    </xf>
    <xf numFmtId="2" fontId="4" fillId="4" borderId="1" xfId="0" applyNumberFormat="1" applyFont="1" applyFill="1" applyBorder="1" applyAlignment="1">
      <alignment horizontal="right" vertical="top" wrapText="1"/>
    </xf>
    <xf numFmtId="0" fontId="4" fillId="5" borderId="1" xfId="0" applyFont="1" applyFill="1" applyBorder="1" applyAlignment="1">
      <alignment horizontal="justify" vertical="top" wrapText="1"/>
    </xf>
    <xf numFmtId="2" fontId="4" fillId="5" borderId="1" xfId="0" applyNumberFormat="1" applyFont="1" applyFill="1" applyBorder="1" applyAlignment="1">
      <alignment horizontal="right" vertical="top" wrapText="1"/>
    </xf>
    <xf numFmtId="43" fontId="4" fillId="5" borderId="1" xfId="22" applyFont="1" applyFill="1" applyBorder="1" applyAlignment="1">
      <alignment horizontal="right" vertical="top" wrapText="1"/>
    </xf>
    <xf numFmtId="0" fontId="4" fillId="5" borderId="0" xfId="0" applyFont="1" applyFill="1"/>
    <xf numFmtId="167" fontId="4" fillId="5" borderId="1" xfId="0" applyNumberFormat="1" applyFont="1" applyFill="1" applyBorder="1" applyAlignment="1">
      <alignment vertical="top"/>
    </xf>
    <xf numFmtId="0" fontId="25" fillId="0" borderId="0" xfId="0" applyFont="1" applyAlignment="1">
      <alignment vertical="top"/>
    </xf>
    <xf numFmtId="0" fontId="26" fillId="6" borderId="1" xfId="0" applyFont="1" applyFill="1" applyBorder="1" applyAlignment="1">
      <alignment vertical="top" wrapText="1"/>
    </xf>
    <xf numFmtId="2" fontId="26" fillId="6" borderId="1" xfId="0" applyNumberFormat="1" applyFont="1" applyFill="1" applyBorder="1" applyAlignment="1">
      <alignment vertical="top" wrapText="1"/>
    </xf>
    <xf numFmtId="44" fontId="3" fillId="6" borderId="1" xfId="0" applyNumberFormat="1" applyFont="1" applyFill="1" applyBorder="1"/>
    <xf numFmtId="44" fontId="3" fillId="6" borderId="1" xfId="20" applyFont="1" applyFill="1" applyBorder="1"/>
    <xf numFmtId="164" fontId="3" fillId="0" borderId="0" xfId="0" applyNumberFormat="1" applyFont="1"/>
    <xf numFmtId="44" fontId="21" fillId="0" borderId="0" xfId="20" applyFont="1" applyFill="1" applyBorder="1" applyAlignment="1">
      <alignment horizontal="right" vertical="center" wrapText="1"/>
    </xf>
    <xf numFmtId="0" fontId="23" fillId="0" borderId="0" xfId="0" applyFont="1" applyFill="1" applyBorder="1" applyAlignment="1">
      <alignment horizontal="justify" vertical="center" wrapText="1"/>
    </xf>
    <xf numFmtId="0" fontId="20" fillId="0" borderId="0" xfId="0" applyFont="1" applyFill="1"/>
    <xf numFmtId="0" fontId="21" fillId="0" borderId="0" xfId="0" applyFont="1" applyFill="1"/>
    <xf numFmtId="0" fontId="20" fillId="0" borderId="0" xfId="0" applyFont="1" applyFill="1" applyAlignment="1">
      <alignment horizontal="center"/>
    </xf>
    <xf numFmtId="0" fontId="24" fillId="0" borderId="1" xfId="0" applyFont="1" applyFill="1" applyBorder="1" applyAlignment="1">
      <alignment horizontal="justify" vertical="center" wrapText="1"/>
    </xf>
    <xf numFmtId="0" fontId="20" fillId="0" borderId="1" xfId="0" applyFont="1" applyFill="1" applyBorder="1" applyAlignment="1">
      <alignment horizontal="center" vertical="top" wrapText="1"/>
    </xf>
    <xf numFmtId="0" fontId="23" fillId="0" borderId="1" xfId="0" applyFont="1" applyFill="1" applyBorder="1" applyAlignment="1">
      <alignment horizontal="justify" vertical="center" wrapText="1"/>
    </xf>
    <xf numFmtId="44" fontId="21" fillId="0" borderId="1" xfId="20" applyFont="1" applyFill="1" applyBorder="1" applyAlignment="1">
      <alignment horizontal="right" vertical="center" wrapText="1"/>
    </xf>
    <xf numFmtId="0" fontId="21" fillId="0" borderId="3" xfId="0" applyFont="1" applyFill="1" applyBorder="1" applyAlignment="1">
      <alignment horizontal="justify" vertical="center" wrapText="1"/>
    </xf>
    <xf numFmtId="44" fontId="21" fillId="0" borderId="3" xfId="0" applyNumberFormat="1" applyFont="1" applyFill="1" applyBorder="1" applyAlignment="1">
      <alignment horizontal="right" vertical="center" wrapText="1"/>
    </xf>
    <xf numFmtId="44" fontId="21" fillId="0" borderId="0" xfId="20" applyFont="1" applyFill="1" applyBorder="1" applyAlignment="1">
      <alignment horizontal="right" vertical="top" wrapText="1"/>
    </xf>
    <xf numFmtId="0" fontId="24" fillId="0" borderId="1" xfId="0" applyFont="1" applyFill="1" applyBorder="1" applyAlignment="1">
      <alignment horizontal="center" vertical="top" wrapText="1"/>
    </xf>
    <xf numFmtId="0" fontId="23" fillId="0" borderId="3" xfId="0" applyFont="1" applyFill="1" applyBorder="1" applyAlignment="1">
      <alignment horizontal="justify" vertical="center" wrapText="1"/>
    </xf>
    <xf numFmtId="44" fontId="21" fillId="0" borderId="3" xfId="0" applyNumberFormat="1" applyFont="1" applyFill="1" applyBorder="1" applyAlignment="1">
      <alignment horizontal="right" vertical="top" wrapText="1"/>
    </xf>
    <xf numFmtId="0" fontId="27" fillId="0" borderId="0" xfId="0" applyFont="1" applyFill="1"/>
    <xf numFmtId="0" fontId="21" fillId="0" borderId="0" xfId="0" applyFont="1" quotePrefix="1"/>
    <xf numFmtId="0" fontId="4" fillId="4" borderId="1" xfId="0" applyFont="1" applyFill="1" applyBorder="1" applyAlignment="1">
      <alignment horizontal="center" vertical="top" wrapText="1"/>
    </xf>
    <xf numFmtId="0" fontId="4" fillId="4" borderId="1" xfId="0" applyFont="1" applyFill="1" applyBorder="1" applyAlignment="1">
      <alignment horizontal="center" vertical="top"/>
    </xf>
    <xf numFmtId="0" fontId="4" fillId="4" borderId="1" xfId="0" applyFont="1" applyFill="1" applyBorder="1" applyAlignment="1">
      <alignment horizontal="center"/>
    </xf>
    <xf numFmtId="0" fontId="14" fillId="0" borderId="4" xfId="0" applyFont="1" applyBorder="1" applyAlignment="1" quotePrefix="1">
      <alignment horizontal="left" vertical="top" wrapText="1"/>
    </xf>
    <xf numFmtId="0" fontId="14" fillId="0" borderId="0" xfId="0" applyFont="1" applyAlignment="1">
      <alignment horizontal="left" vertical="top" wrapText="1"/>
    </xf>
    <xf numFmtId="0" fontId="20" fillId="0" borderId="0" xfId="0" applyFont="1" applyAlignment="1">
      <alignment horizontal="center"/>
    </xf>
    <xf numFmtId="0" fontId="22" fillId="0" borderId="0" xfId="0" applyFont="1" applyAlignment="1">
      <alignment horizontal="left" vertical="center" wrapText="1"/>
    </xf>
    <xf numFmtId="0" fontId="22" fillId="0" borderId="5" xfId="0"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Valuta" xfId="20"/>
    <cellStyle name="Percentuale" xfId="21"/>
    <cellStyle name="Migliaia" xfId="22"/>
    <cellStyle name="Migliaia 2" xfId="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L35"/>
  <sheetViews>
    <sheetView zoomScale="90" zoomScaleNormal="90" workbookViewId="0" topLeftCell="A1">
      <selection activeCell="H9" sqref="H9"/>
    </sheetView>
  </sheetViews>
  <sheetFormatPr defaultColWidth="9.140625" defaultRowHeight="15"/>
  <cols>
    <col min="1" max="1" width="64.00390625" style="7" customWidth="1"/>
    <col min="2" max="2" width="8.140625" style="7" bestFit="1" customWidth="1"/>
    <col min="3" max="3" width="9.8515625" style="7" bestFit="1" customWidth="1"/>
    <col min="4" max="7" width="15.7109375" style="7" customWidth="1"/>
    <col min="8" max="9" width="9.140625" style="7" customWidth="1"/>
    <col min="10" max="10" width="12.140625" style="7" bestFit="1" customWidth="1"/>
    <col min="11" max="17" width="9.140625" style="7" customWidth="1"/>
    <col min="18" max="18" width="9.7109375" style="7" bestFit="1" customWidth="1"/>
    <col min="19" max="16384" width="9.140625" style="7" customWidth="1"/>
  </cols>
  <sheetData>
    <row r="1" spans="2:7" s="6" customFormat="1" ht="67.5" customHeight="1">
      <c r="B1" s="5" t="s">
        <v>1</v>
      </c>
      <c r="C1" s="5" t="s">
        <v>1</v>
      </c>
      <c r="D1" s="85" t="s">
        <v>2</v>
      </c>
      <c r="E1" s="85"/>
      <c r="F1" s="84" t="s">
        <v>118</v>
      </c>
      <c r="G1" s="84"/>
    </row>
    <row r="2" spans="2:7" ht="30">
      <c r="B2" s="5" t="s">
        <v>4</v>
      </c>
      <c r="C2" s="5" t="s">
        <v>5</v>
      </c>
      <c r="D2" s="42" t="s">
        <v>21</v>
      </c>
      <c r="E2" s="42" t="s">
        <v>22</v>
      </c>
      <c r="F2" s="43" t="s">
        <v>21</v>
      </c>
      <c r="G2" s="43" t="s">
        <v>22</v>
      </c>
    </row>
    <row r="3" spans="1:10" ht="15">
      <c r="A3" s="44" t="s">
        <v>8</v>
      </c>
      <c r="D3" s="9">
        <v>30</v>
      </c>
      <c r="E3" s="9">
        <v>0.6</v>
      </c>
      <c r="F3" s="10">
        <f>+D3*0.7</f>
        <v>21</v>
      </c>
      <c r="G3" s="10">
        <f>+E3*0.7</f>
        <v>0.42</v>
      </c>
      <c r="J3" s="11"/>
    </row>
    <row r="4" spans="1:12" ht="15">
      <c r="A4" s="45" t="s">
        <v>9</v>
      </c>
      <c r="B4" s="46">
        <f>17.56/30</f>
        <v>0.5853333333333333</v>
      </c>
      <c r="C4" s="46">
        <f>0.4/0.6</f>
        <v>0.6666666666666667</v>
      </c>
      <c r="D4" s="47">
        <f>D3*B4</f>
        <v>17.56</v>
      </c>
      <c r="E4" s="47">
        <f>E3*C4</f>
        <v>0.4</v>
      </c>
      <c r="F4" s="48">
        <f>+D4*0.7</f>
        <v>12.291999999999998</v>
      </c>
      <c r="G4" s="48">
        <f>+C4*G3</f>
        <v>0.28</v>
      </c>
      <c r="J4" s="13"/>
      <c r="L4" s="18"/>
    </row>
    <row r="5" spans="1:7" ht="15">
      <c r="A5" s="49"/>
      <c r="B5" s="50"/>
      <c r="C5" s="50"/>
      <c r="D5" s="50"/>
      <c r="E5" s="50"/>
      <c r="F5" s="50"/>
      <c r="G5" s="50"/>
    </row>
    <row r="6" spans="1:7" ht="15">
      <c r="A6" s="51" t="s">
        <v>0</v>
      </c>
      <c r="B6" s="5"/>
      <c r="C6" s="5"/>
      <c r="D6" s="5"/>
      <c r="E6" s="5"/>
      <c r="F6" s="5"/>
      <c r="G6" s="5"/>
    </row>
    <row r="7" spans="1:7" s="8" customFormat="1" ht="15">
      <c r="A7" s="62" t="s">
        <v>10</v>
      </c>
      <c r="B7" s="63">
        <v>1</v>
      </c>
      <c r="C7" s="63">
        <v>1</v>
      </c>
      <c r="D7" s="64">
        <f>B7*D$4</f>
        <v>17.56</v>
      </c>
      <c r="E7" s="64">
        <f>C7*E$4</f>
        <v>0.4</v>
      </c>
      <c r="F7" s="65">
        <f>+D7*0.7</f>
        <v>12.291999999999998</v>
      </c>
      <c r="G7" s="65">
        <f>+E7*0.7</f>
        <v>0.27999999999999997</v>
      </c>
    </row>
    <row r="8" spans="1:7" s="8" customFormat="1" ht="15">
      <c r="A8" s="62" t="s">
        <v>119</v>
      </c>
      <c r="B8" s="63"/>
      <c r="C8" s="63">
        <v>0.8</v>
      </c>
      <c r="D8" s="64">
        <f aca="true" t="shared" si="0" ref="D8">B8*D$4</f>
        <v>0</v>
      </c>
      <c r="E8" s="64">
        <f>+C8*E4</f>
        <v>0.32000000000000006</v>
      </c>
      <c r="F8" s="65">
        <f aca="true" t="shared" si="1" ref="F8:F10">+D8*0.7</f>
        <v>0</v>
      </c>
      <c r="G8" s="65">
        <f aca="true" t="shared" si="2" ref="G8:G10">+E8*0.7</f>
        <v>0.22400000000000003</v>
      </c>
    </row>
    <row r="9" spans="1:7" s="8" customFormat="1" ht="15">
      <c r="A9" s="62" t="s">
        <v>23</v>
      </c>
      <c r="B9" s="63">
        <v>0.3333333333333333</v>
      </c>
      <c r="C9" s="63"/>
      <c r="D9" s="64">
        <f>+B9*D7</f>
        <v>5.853333333333333</v>
      </c>
      <c r="E9" s="64">
        <f aca="true" t="shared" si="3" ref="E9">C9*E$4</f>
        <v>0</v>
      </c>
      <c r="F9" s="65">
        <f t="shared" si="1"/>
        <v>4.097333333333332</v>
      </c>
      <c r="G9" s="65">
        <f t="shared" si="2"/>
        <v>0</v>
      </c>
    </row>
    <row r="10" spans="1:9" s="8" customFormat="1" ht="15">
      <c r="A10" s="62" t="s">
        <v>26</v>
      </c>
      <c r="B10" s="63"/>
      <c r="C10" s="63">
        <v>0.33</v>
      </c>
      <c r="D10" s="64">
        <f aca="true" t="shared" si="4" ref="D10">B10*D$4</f>
        <v>0</v>
      </c>
      <c r="E10" s="64">
        <f aca="true" t="shared" si="5" ref="E10">C10*E$4</f>
        <v>0.132</v>
      </c>
      <c r="F10" s="65">
        <f t="shared" si="1"/>
        <v>0</v>
      </c>
      <c r="G10" s="65">
        <f t="shared" si="2"/>
        <v>0.0924</v>
      </c>
      <c r="H10" s="66"/>
      <c r="I10" s="66"/>
    </row>
    <row r="11" spans="1:8" ht="15">
      <c r="A11" s="14"/>
      <c r="B11" s="4"/>
      <c r="C11" s="4"/>
      <c r="D11" s="4"/>
      <c r="E11" s="4"/>
      <c r="F11" s="4"/>
      <c r="G11" s="4"/>
      <c r="H11" s="4"/>
    </row>
    <row r="12" spans="1:7" ht="15">
      <c r="A12" s="3"/>
      <c r="B12" s="4"/>
      <c r="C12" s="4"/>
      <c r="D12" s="4"/>
      <c r="E12" s="4"/>
      <c r="F12" s="4"/>
      <c r="G12" s="15"/>
    </row>
    <row r="13" spans="2:5" ht="15" customHeight="1">
      <c r="B13" s="5" t="s">
        <v>1</v>
      </c>
      <c r="C13" s="5" t="s">
        <v>1</v>
      </c>
      <c r="D13" s="86" t="s">
        <v>2</v>
      </c>
      <c r="E13" s="86"/>
    </row>
    <row r="14" spans="2:5" ht="15">
      <c r="B14" s="5" t="s">
        <v>4</v>
      </c>
      <c r="C14" s="5" t="s">
        <v>5</v>
      </c>
      <c r="D14" s="52" t="s">
        <v>6</v>
      </c>
      <c r="E14" s="52" t="s">
        <v>7</v>
      </c>
    </row>
    <row r="15" spans="1:5" ht="15">
      <c r="A15" s="44" t="s">
        <v>8</v>
      </c>
      <c r="D15" s="9">
        <v>30</v>
      </c>
      <c r="E15" s="9">
        <v>0.6</v>
      </c>
    </row>
    <row r="16" spans="1:5" ht="15">
      <c r="A16" s="45" t="s">
        <v>9</v>
      </c>
      <c r="B16" s="46">
        <f>11.36/30</f>
        <v>0.37866666666666665</v>
      </c>
      <c r="C16" s="46">
        <f>1.14/E15</f>
        <v>1.9</v>
      </c>
      <c r="D16" s="12">
        <f>B16*D$15</f>
        <v>11.36</v>
      </c>
      <c r="E16" s="12">
        <f>C16*E$15/30</f>
        <v>0.038</v>
      </c>
    </row>
    <row r="17" spans="1:5" ht="15">
      <c r="A17" s="49"/>
      <c r="B17" s="5"/>
      <c r="C17" s="5"/>
      <c r="D17" s="52"/>
      <c r="E17" s="52"/>
    </row>
    <row r="18" ht="15">
      <c r="A18" s="2" t="s">
        <v>3</v>
      </c>
    </row>
    <row r="19" spans="1:5" ht="15" customHeight="1">
      <c r="A19" s="16" t="s">
        <v>11</v>
      </c>
      <c r="B19" s="53">
        <v>1</v>
      </c>
      <c r="C19" s="53">
        <v>1</v>
      </c>
      <c r="D19" s="40">
        <f aca="true" t="shared" si="6" ref="D19:E25">B19*D$16</f>
        <v>11.36</v>
      </c>
      <c r="E19" s="9">
        <f t="shared" si="6"/>
        <v>0.038</v>
      </c>
    </row>
    <row r="20" spans="1:5" ht="15" customHeight="1">
      <c r="A20" s="16" t="s">
        <v>12</v>
      </c>
      <c r="B20" s="53">
        <v>1.5</v>
      </c>
      <c r="C20" s="53">
        <v>1.5</v>
      </c>
      <c r="D20" s="40">
        <f t="shared" si="6"/>
        <v>17.04</v>
      </c>
      <c r="E20" s="9">
        <f t="shared" si="6"/>
        <v>0.056999999999999995</v>
      </c>
    </row>
    <row r="21" spans="1:5" ht="15" customHeight="1">
      <c r="A21" s="16" t="s">
        <v>13</v>
      </c>
      <c r="B21" s="53">
        <v>2</v>
      </c>
      <c r="C21" s="53">
        <v>2</v>
      </c>
      <c r="D21" s="40">
        <f t="shared" si="6"/>
        <v>22.72</v>
      </c>
      <c r="E21" s="9">
        <f t="shared" si="6"/>
        <v>0.076</v>
      </c>
    </row>
    <row r="22" ht="15">
      <c r="D22" s="8"/>
    </row>
    <row r="23" spans="1:5" ht="15" customHeight="1">
      <c r="A23" s="16" t="s">
        <v>14</v>
      </c>
      <c r="B23" s="53">
        <v>2</v>
      </c>
      <c r="C23" s="53">
        <v>2</v>
      </c>
      <c r="D23" s="40">
        <f t="shared" si="6"/>
        <v>22.72</v>
      </c>
      <c r="E23" s="9">
        <f t="shared" si="6"/>
        <v>0.076</v>
      </c>
    </row>
    <row r="24" spans="1:5" ht="15" customHeight="1">
      <c r="A24" s="16" t="s">
        <v>15</v>
      </c>
      <c r="B24" s="53">
        <v>2.501</v>
      </c>
      <c r="C24" s="53">
        <v>2.5</v>
      </c>
      <c r="D24" s="40">
        <f t="shared" si="6"/>
        <v>28.41136</v>
      </c>
      <c r="E24" s="9">
        <f t="shared" si="6"/>
        <v>0.095</v>
      </c>
    </row>
    <row r="25" spans="1:5" ht="15" customHeight="1">
      <c r="A25" s="16" t="s">
        <v>16</v>
      </c>
      <c r="B25" s="53">
        <v>3.001</v>
      </c>
      <c r="C25" s="53">
        <v>3</v>
      </c>
      <c r="D25" s="40">
        <f t="shared" si="6"/>
        <v>34.091359999999995</v>
      </c>
      <c r="E25" s="9">
        <f t="shared" si="6"/>
        <v>0.11399999999999999</v>
      </c>
    </row>
    <row r="26" spans="1:5" ht="15" customHeight="1">
      <c r="A26" s="1"/>
      <c r="B26" s="54"/>
      <c r="C26" s="54"/>
      <c r="D26" s="9"/>
      <c r="E26" s="9"/>
    </row>
    <row r="27" spans="1:7" ht="15" customHeight="1">
      <c r="A27" s="1" t="s">
        <v>111</v>
      </c>
      <c r="B27" s="53"/>
      <c r="C27" s="53">
        <f>0.7573/E16</f>
        <v>19.928947368421053</v>
      </c>
      <c r="D27" s="9"/>
      <c r="E27" s="40">
        <f>+E16*C27</f>
        <v>0.7573</v>
      </c>
      <c r="F27" s="7">
        <f>11.36/15</f>
        <v>0.7573333333333333</v>
      </c>
      <c r="G27" s="7" t="s">
        <v>112</v>
      </c>
    </row>
    <row r="28" spans="1:5" ht="15" customHeight="1">
      <c r="A28" s="1" t="s">
        <v>17</v>
      </c>
      <c r="B28" s="53"/>
      <c r="C28" s="53">
        <f>2.07/E16</f>
        <v>54.473684210526315</v>
      </c>
      <c r="D28" s="9">
        <f aca="true" t="shared" si="7" ref="D28:D32">B28*D$16</f>
        <v>0</v>
      </c>
      <c r="E28" s="40">
        <f aca="true" t="shared" si="8" ref="E28:E32">C28*E$16</f>
        <v>2.07</v>
      </c>
    </row>
    <row r="29" spans="1:5" ht="15" customHeight="1">
      <c r="A29" s="1" t="s">
        <v>18</v>
      </c>
      <c r="B29" s="53"/>
      <c r="C29" s="53">
        <f>6.198/E16</f>
        <v>163.10526315789474</v>
      </c>
      <c r="D29" s="9">
        <f t="shared" si="7"/>
        <v>0</v>
      </c>
      <c r="E29" s="40">
        <f t="shared" si="8"/>
        <v>6.198</v>
      </c>
    </row>
    <row r="30" spans="1:5" ht="15" customHeight="1">
      <c r="A30" s="1" t="s">
        <v>19</v>
      </c>
      <c r="B30" s="53"/>
      <c r="C30" s="53">
        <f>49.58/E16</f>
        <v>1304.7368421052631</v>
      </c>
      <c r="D30" s="9">
        <f t="shared" si="7"/>
        <v>0</v>
      </c>
      <c r="E30" s="40">
        <f t="shared" si="8"/>
        <v>49.58</v>
      </c>
    </row>
    <row r="31" spans="1:5" ht="15" customHeight="1">
      <c r="A31" s="1" t="s">
        <v>20</v>
      </c>
      <c r="B31" s="53"/>
      <c r="C31" s="53">
        <f>24.79/E16</f>
        <v>652.3684210526316</v>
      </c>
      <c r="D31" s="9">
        <f t="shared" si="7"/>
        <v>0</v>
      </c>
      <c r="E31" s="40">
        <f t="shared" si="8"/>
        <v>24.79</v>
      </c>
    </row>
    <row r="32" spans="1:5" ht="15">
      <c r="A32" s="1" t="s">
        <v>24</v>
      </c>
      <c r="B32" s="53"/>
      <c r="C32" s="53">
        <f>2.066/E16</f>
        <v>54.368421052631575</v>
      </c>
      <c r="D32" s="9">
        <f t="shared" si="7"/>
        <v>0</v>
      </c>
      <c r="E32" s="40">
        <f t="shared" si="8"/>
        <v>2.066</v>
      </c>
    </row>
    <row r="33" spans="1:5" ht="15">
      <c r="A33" s="1" t="s">
        <v>25</v>
      </c>
      <c r="B33" s="53"/>
      <c r="C33" s="53">
        <f>1.03/E16</f>
        <v>27.10526315789474</v>
      </c>
      <c r="D33" s="9">
        <f aca="true" t="shared" si="9" ref="D33">B33*D$16</f>
        <v>0</v>
      </c>
      <c r="E33" s="40">
        <f aca="true" t="shared" si="10" ref="E33">C33*E$16</f>
        <v>1.03</v>
      </c>
    </row>
    <row r="34" spans="1:7" ht="117" customHeight="1">
      <c r="A34" s="16" t="s">
        <v>108</v>
      </c>
      <c r="B34" s="55">
        <f>33.053/D16</f>
        <v>2.9095950704225353</v>
      </c>
      <c r="C34" s="55">
        <f>3.31/E16</f>
        <v>87.10526315789474</v>
      </c>
      <c r="D34" s="41">
        <f aca="true" t="shared" si="11" ref="D34">B34*D$19</f>
        <v>33.053</v>
      </c>
      <c r="E34" s="41">
        <v>0.11</v>
      </c>
      <c r="F34" s="61" t="s">
        <v>93</v>
      </c>
      <c r="G34" s="7">
        <v>3.3</v>
      </c>
    </row>
    <row r="35" spans="1:6" ht="117" customHeight="1">
      <c r="A35" s="56" t="s">
        <v>109</v>
      </c>
      <c r="B35" s="57">
        <f>33.053/D16/2</f>
        <v>1.4547975352112676</v>
      </c>
      <c r="C35" s="58">
        <f>3.31/E16/2-0.001</f>
        <v>43.55163157894737</v>
      </c>
      <c r="D35" s="17">
        <f aca="true" t="shared" si="12" ref="D35">B35*D$19</f>
        <v>16.5265</v>
      </c>
      <c r="E35" s="60">
        <f>C35*E$19</f>
        <v>1.654962</v>
      </c>
      <c r="F35" s="59" t="s">
        <v>110</v>
      </c>
    </row>
  </sheetData>
  <mergeCells count="3">
    <mergeCell ref="F1:G1"/>
    <mergeCell ref="D1:E1"/>
    <mergeCell ref="D13:E13"/>
  </mergeCells>
  <printOptions/>
  <pageMargins left="0.7086614173228347" right="0.7086614173228347" top="0.5511811023622047" bottom="0.4724409448818898" header="0.31496062992125984" footer="0.31496062992125984"/>
  <pageSetup fitToHeight="3" fitToWidth="1" horizontalDpi="600" verticalDpi="600" orientation="landscape" paperSize="9" scale="68" r:id="rId3"/>
  <rowBreaks count="2" manualBreakCount="2">
    <brk id="10" max="16383" man="1"/>
    <brk id="11" max="16383" man="1"/>
  </rowBreaks>
  <legacyDrawing r:id="rId2"/>
</worksheet>
</file>

<file path=xl/worksheets/sheet2.xml><?xml version="1.0" encoding="utf-8"?>
<worksheet xmlns="http://schemas.openxmlformats.org/spreadsheetml/2006/main" xmlns:r="http://schemas.openxmlformats.org/officeDocument/2006/relationships">
  <dimension ref="B2:K25"/>
  <sheetViews>
    <sheetView workbookViewId="0" topLeftCell="A1">
      <selection activeCell="D5" sqref="D5"/>
    </sheetView>
  </sheetViews>
  <sheetFormatPr defaultColWidth="9.140625" defaultRowHeight="15"/>
  <cols>
    <col min="1" max="1" width="4.7109375" style="0" customWidth="1"/>
    <col min="2" max="2" width="26.7109375" style="36" customWidth="1"/>
    <col min="3" max="3" width="27.00390625" style="37" customWidth="1"/>
    <col min="4" max="4" width="56.57421875" style="0" customWidth="1"/>
    <col min="5" max="5" width="15.28125" style="0" customWidth="1"/>
    <col min="6" max="10" width="15.7109375" style="0" customWidth="1"/>
    <col min="21" max="21" width="9.7109375" style="0" bestFit="1" customWidth="1"/>
  </cols>
  <sheetData>
    <row r="2" spans="2:4" ht="38.25">
      <c r="B2" s="19" t="s">
        <v>27</v>
      </c>
      <c r="C2" s="20" t="s">
        <v>28</v>
      </c>
      <c r="D2" s="21" t="s">
        <v>29</v>
      </c>
    </row>
    <row r="3" spans="2:8" ht="108">
      <c r="B3" s="22" t="s">
        <v>30</v>
      </c>
      <c r="C3" s="23" t="s">
        <v>31</v>
      </c>
      <c r="D3" s="24" t="s">
        <v>32</v>
      </c>
      <c r="E3" s="87" t="s">
        <v>33</v>
      </c>
      <c r="F3" s="88"/>
      <c r="G3" s="88"/>
      <c r="H3" s="88"/>
    </row>
    <row r="4" spans="2:8" ht="60">
      <c r="B4" s="22" t="s">
        <v>34</v>
      </c>
      <c r="C4" s="25" t="s">
        <v>35</v>
      </c>
      <c r="D4" s="24" t="s">
        <v>36</v>
      </c>
      <c r="E4" s="87" t="s">
        <v>37</v>
      </c>
      <c r="F4" s="88"/>
      <c r="G4" s="88"/>
      <c r="H4" s="88"/>
    </row>
    <row r="5" spans="2:8" ht="120">
      <c r="B5" s="22" t="s">
        <v>38</v>
      </c>
      <c r="C5" s="26" t="s">
        <v>39</v>
      </c>
      <c r="D5" s="24" t="s">
        <v>40</v>
      </c>
      <c r="E5" s="87" t="s">
        <v>41</v>
      </c>
      <c r="F5" s="88"/>
      <c r="G5" s="88"/>
      <c r="H5" s="88"/>
    </row>
    <row r="6" spans="2:6" ht="84">
      <c r="B6" s="22" t="s">
        <v>42</v>
      </c>
      <c r="C6" s="25" t="s">
        <v>43</v>
      </c>
      <c r="D6" s="27" t="s">
        <v>44</v>
      </c>
      <c r="E6" s="28"/>
      <c r="F6" s="28"/>
    </row>
    <row r="7" spans="2:7" ht="48">
      <c r="B7" s="22" t="s">
        <v>45</v>
      </c>
      <c r="C7" s="25" t="s">
        <v>46</v>
      </c>
      <c r="D7" s="24" t="s">
        <v>47</v>
      </c>
      <c r="G7" s="29"/>
    </row>
    <row r="8" spans="2:7" ht="60">
      <c r="B8" s="22" t="s">
        <v>48</v>
      </c>
      <c r="C8" s="26" t="s">
        <v>49</v>
      </c>
      <c r="D8" s="27" t="s">
        <v>50</v>
      </c>
      <c r="G8" s="29"/>
    </row>
    <row r="9" spans="2:7" ht="36">
      <c r="B9" s="22" t="s">
        <v>51</v>
      </c>
      <c r="C9" s="26" t="s">
        <v>52</v>
      </c>
      <c r="D9" s="27" t="s">
        <v>53</v>
      </c>
      <c r="E9" s="28"/>
      <c r="G9" s="29"/>
    </row>
    <row r="10" spans="2:5" ht="36">
      <c r="B10" s="22" t="s">
        <v>54</v>
      </c>
      <c r="C10" s="26" t="s">
        <v>52</v>
      </c>
      <c r="D10" s="27" t="s">
        <v>55</v>
      </c>
      <c r="E10" s="28"/>
    </row>
    <row r="11" spans="2:7" ht="30">
      <c r="B11" s="22" t="s">
        <v>56</v>
      </c>
      <c r="C11" s="26" t="s">
        <v>57</v>
      </c>
      <c r="D11" s="27" t="s">
        <v>58</v>
      </c>
      <c r="E11" s="87" t="s">
        <v>59</v>
      </c>
      <c r="F11" s="88"/>
      <c r="G11" s="88"/>
    </row>
    <row r="12" spans="2:5" ht="36">
      <c r="B12" s="22" t="s">
        <v>60</v>
      </c>
      <c r="C12" s="26" t="s">
        <v>61</v>
      </c>
      <c r="D12" s="24" t="s">
        <v>62</v>
      </c>
      <c r="E12" s="30"/>
    </row>
    <row r="13" spans="2:5" ht="30">
      <c r="B13" s="22" t="s">
        <v>63</v>
      </c>
      <c r="C13" s="26" t="s">
        <v>64</v>
      </c>
      <c r="D13" s="24" t="s">
        <v>65</v>
      </c>
      <c r="E13" s="28"/>
    </row>
    <row r="14" spans="2:5" ht="135">
      <c r="B14" s="22" t="s">
        <v>66</v>
      </c>
      <c r="C14" s="25" t="s">
        <v>67</v>
      </c>
      <c r="D14" s="24" t="s">
        <v>68</v>
      </c>
      <c r="E14" s="30"/>
    </row>
    <row r="15" spans="2:5" ht="30">
      <c r="B15" s="22"/>
      <c r="C15" s="26"/>
      <c r="D15" s="31" t="s">
        <v>69</v>
      </c>
      <c r="E15" s="30"/>
    </row>
    <row r="16" spans="2:4" ht="90">
      <c r="B16" s="22" t="s">
        <v>70</v>
      </c>
      <c r="C16" s="26" t="s">
        <v>71</v>
      </c>
      <c r="D16" s="24" t="s">
        <v>72</v>
      </c>
    </row>
    <row r="17" spans="2:4" ht="30">
      <c r="B17" s="22" t="s">
        <v>73</v>
      </c>
      <c r="C17" s="25"/>
      <c r="D17" s="24" t="s">
        <v>74</v>
      </c>
    </row>
    <row r="18" spans="2:4" ht="60">
      <c r="B18" s="22" t="s">
        <v>75</v>
      </c>
      <c r="C18" s="26"/>
      <c r="D18" s="24" t="s">
        <v>76</v>
      </c>
    </row>
    <row r="19" spans="2:4" ht="60">
      <c r="B19" s="22" t="s">
        <v>77</v>
      </c>
      <c r="C19" s="26"/>
      <c r="D19" s="24" t="s">
        <v>78</v>
      </c>
    </row>
    <row r="20" spans="2:4" ht="405">
      <c r="B20" s="22" t="s">
        <v>79</v>
      </c>
      <c r="C20" s="26"/>
      <c r="D20" s="24" t="s">
        <v>80</v>
      </c>
    </row>
    <row r="21" spans="2:4" ht="60">
      <c r="B21" s="22" t="s">
        <v>81</v>
      </c>
      <c r="C21" s="26"/>
      <c r="D21" s="24" t="s">
        <v>82</v>
      </c>
    </row>
    <row r="22" spans="2:4" ht="45">
      <c r="B22" s="22" t="s">
        <v>83</v>
      </c>
      <c r="C22" s="26"/>
      <c r="D22" s="24" t="s">
        <v>84</v>
      </c>
    </row>
    <row r="23" spans="2:5" ht="15">
      <c r="B23" s="22"/>
      <c r="C23" s="25"/>
      <c r="D23" s="24"/>
      <c r="E23" s="30"/>
    </row>
    <row r="24" spans="2:5" ht="15">
      <c r="B24" s="22"/>
      <c r="C24" s="25"/>
      <c r="D24" s="24"/>
      <c r="E24" s="30"/>
    </row>
    <row r="25" spans="2:11" ht="15">
      <c r="B25" s="32"/>
      <c r="C25" s="33"/>
      <c r="D25" s="34"/>
      <c r="E25" s="35"/>
      <c r="F25" s="35"/>
      <c r="G25" s="35"/>
      <c r="H25" s="35"/>
      <c r="I25" s="35"/>
      <c r="J25" s="35"/>
      <c r="K25" s="35"/>
    </row>
  </sheetData>
  <mergeCells count="4">
    <mergeCell ref="E3:H3"/>
    <mergeCell ref="E4:H4"/>
    <mergeCell ref="E5:H5"/>
    <mergeCell ref="E11:G1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44"/>
  <sheetViews>
    <sheetView tabSelected="1" workbookViewId="0" topLeftCell="A9">
      <selection activeCell="A15" sqref="A15"/>
    </sheetView>
  </sheetViews>
  <sheetFormatPr defaultColWidth="9.140625" defaultRowHeight="15"/>
  <cols>
    <col min="1" max="1" width="57.8515625" style="70" customWidth="1"/>
    <col min="2" max="3" width="14.28125" style="70" customWidth="1"/>
    <col min="4" max="4" width="35.140625" style="38" customWidth="1"/>
    <col min="5" max="5" width="9.140625" style="38" customWidth="1"/>
    <col min="6" max="6" width="14.140625" style="38" bestFit="1" customWidth="1"/>
    <col min="7" max="16384" width="9.140625" style="38" customWidth="1"/>
  </cols>
  <sheetData>
    <row r="1" ht="15">
      <c r="A1" s="69" t="s">
        <v>116</v>
      </c>
    </row>
    <row r="3" ht="15">
      <c r="A3" s="69" t="s">
        <v>115</v>
      </c>
    </row>
    <row r="5" spans="1:3" ht="15">
      <c r="A5" s="89" t="s">
        <v>85</v>
      </c>
      <c r="B5" s="89"/>
      <c r="C5" s="71"/>
    </row>
    <row r="6" spans="1:3" ht="15">
      <c r="A6" s="71"/>
      <c r="B6" s="71"/>
      <c r="C6" s="71"/>
    </row>
    <row r="7" spans="1:3" s="39" customFormat="1" ht="46.5" customHeight="1">
      <c r="A7" s="91" t="s">
        <v>86</v>
      </c>
      <c r="B7" s="91"/>
      <c r="C7" s="91"/>
    </row>
    <row r="8" spans="1:3" ht="30">
      <c r="A8" s="72" t="s">
        <v>104</v>
      </c>
      <c r="B8" s="73" t="s">
        <v>102</v>
      </c>
      <c r="C8" s="73" t="s">
        <v>103</v>
      </c>
    </row>
    <row r="9" spans="1:3" ht="25.5">
      <c r="A9" s="74" t="s">
        <v>87</v>
      </c>
      <c r="B9" s="75">
        <v>17.56</v>
      </c>
      <c r="C9" s="75">
        <v>12.29</v>
      </c>
    </row>
    <row r="10" spans="1:3" ht="38.25">
      <c r="A10" s="74" t="s">
        <v>89</v>
      </c>
      <c r="B10" s="75">
        <v>5.85</v>
      </c>
      <c r="C10" s="75">
        <v>4.1</v>
      </c>
    </row>
    <row r="11" spans="1:3" ht="6.75" customHeight="1">
      <c r="A11" s="76"/>
      <c r="B11" s="77"/>
      <c r="C11" s="77"/>
    </row>
    <row r="12" spans="1:3" ht="45">
      <c r="A12" s="72" t="s">
        <v>105</v>
      </c>
      <c r="B12" s="73" t="s">
        <v>102</v>
      </c>
      <c r="C12" s="73" t="s">
        <v>120</v>
      </c>
    </row>
    <row r="13" spans="1:3" ht="38.25">
      <c r="A13" s="74" t="s">
        <v>88</v>
      </c>
      <c r="B13" s="75">
        <f>+coefficienti!E7</f>
        <v>0.4</v>
      </c>
      <c r="C13" s="75">
        <f>+coefficienti!G7</f>
        <v>0.27999999999999997</v>
      </c>
    </row>
    <row r="14" spans="1:4" ht="51">
      <c r="A14" s="74" t="s">
        <v>121</v>
      </c>
      <c r="B14" s="75">
        <f>+coefficienti!E8</f>
        <v>0.32000000000000006</v>
      </c>
      <c r="C14" s="75">
        <f>+coefficienti!G8</f>
        <v>0.22400000000000003</v>
      </c>
      <c r="D14" s="82"/>
    </row>
    <row r="15" spans="1:3" ht="51">
      <c r="A15" s="74" t="s">
        <v>122</v>
      </c>
      <c r="B15" s="75">
        <f>+coefficienti!E10</f>
        <v>0.132</v>
      </c>
      <c r="C15" s="75">
        <f>+coefficienti!G10</f>
        <v>0.0924</v>
      </c>
    </row>
    <row r="16" spans="1:3" ht="15">
      <c r="A16" s="68"/>
      <c r="B16" s="67"/>
      <c r="C16" s="67"/>
    </row>
    <row r="17" spans="1:5" ht="30">
      <c r="A17" s="72" t="s">
        <v>114</v>
      </c>
      <c r="B17" s="73" t="s">
        <v>102</v>
      </c>
      <c r="C17" s="38"/>
      <c r="E17" s="83"/>
    </row>
    <row r="18" spans="1:3" ht="25.5">
      <c r="A18" s="74" t="s">
        <v>113</v>
      </c>
      <c r="B18" s="75">
        <f>0.51+0.02</f>
        <v>0.53</v>
      </c>
      <c r="C18" s="38"/>
    </row>
    <row r="19" spans="1:3" ht="15">
      <c r="A19" s="68"/>
      <c r="B19" s="67"/>
      <c r="C19" s="38"/>
    </row>
    <row r="20" spans="1:3" ht="15">
      <c r="A20" s="68"/>
      <c r="B20" s="67"/>
      <c r="C20" s="38"/>
    </row>
    <row r="21" spans="1:3" ht="15">
      <c r="A21" s="68"/>
      <c r="B21" s="67"/>
      <c r="C21" s="38"/>
    </row>
    <row r="22" spans="1:3" ht="15">
      <c r="A22" s="68"/>
      <c r="B22" s="67"/>
      <c r="C22" s="38"/>
    </row>
    <row r="23" ht="15">
      <c r="A23" s="69" t="s">
        <v>90</v>
      </c>
    </row>
    <row r="25" spans="1:3" ht="15">
      <c r="A25" s="89" t="s">
        <v>91</v>
      </c>
      <c r="B25" s="89"/>
      <c r="C25" s="78"/>
    </row>
    <row r="26" spans="1:3" ht="15">
      <c r="A26" s="71"/>
      <c r="B26" s="71"/>
      <c r="C26" s="71"/>
    </row>
    <row r="27" spans="1:3" ht="15.75">
      <c r="A27" s="90" t="s">
        <v>86</v>
      </c>
      <c r="B27" s="90"/>
      <c r="C27" s="71"/>
    </row>
    <row r="28" spans="2:3" ht="25.5">
      <c r="B28" s="79" t="s">
        <v>92</v>
      </c>
      <c r="C28" s="79" t="s">
        <v>93</v>
      </c>
    </row>
    <row r="29" spans="1:3" ht="15">
      <c r="A29" s="74" t="s">
        <v>94</v>
      </c>
      <c r="B29" s="75">
        <v>11.36</v>
      </c>
      <c r="C29" s="75">
        <v>0.04</v>
      </c>
    </row>
    <row r="30" spans="1:3" ht="15">
      <c r="A30" s="74" t="s">
        <v>95</v>
      </c>
      <c r="B30" s="75">
        <v>17.04</v>
      </c>
      <c r="C30" s="75">
        <v>0.06</v>
      </c>
    </row>
    <row r="31" spans="1:3" ht="15">
      <c r="A31" s="74" t="s">
        <v>96</v>
      </c>
      <c r="B31" s="75">
        <v>22.72</v>
      </c>
      <c r="C31" s="75">
        <v>0.08</v>
      </c>
    </row>
    <row r="32" spans="1:3" ht="15">
      <c r="A32" s="80"/>
      <c r="B32" s="81"/>
      <c r="C32" s="81"/>
    </row>
    <row r="33" spans="1:3" ht="15">
      <c r="A33" s="74" t="s">
        <v>97</v>
      </c>
      <c r="B33" s="75">
        <v>22.72</v>
      </c>
      <c r="C33" s="75">
        <v>0.08</v>
      </c>
    </row>
    <row r="34" spans="1:3" ht="15">
      <c r="A34" s="74" t="s">
        <v>98</v>
      </c>
      <c r="B34" s="75">
        <v>28.4</v>
      </c>
      <c r="C34" s="75">
        <v>0.09</v>
      </c>
    </row>
    <row r="35" spans="1:3" ht="15">
      <c r="A35" s="74" t="s">
        <v>99</v>
      </c>
      <c r="B35" s="75">
        <v>34.08</v>
      </c>
      <c r="C35" s="75">
        <v>0.11</v>
      </c>
    </row>
    <row r="36" spans="1:3" ht="15">
      <c r="A36" s="80"/>
      <c r="B36" s="81"/>
      <c r="C36" s="81"/>
    </row>
    <row r="37" spans="1:3" ht="15">
      <c r="A37" s="74" t="s">
        <v>100</v>
      </c>
      <c r="B37" s="75"/>
      <c r="C37" s="75">
        <v>2.07</v>
      </c>
    </row>
    <row r="38" spans="1:3" ht="15">
      <c r="A38" s="80"/>
      <c r="B38" s="81"/>
      <c r="C38" s="81"/>
    </row>
    <row r="39" spans="1:3" ht="15">
      <c r="A39" s="74" t="s">
        <v>101</v>
      </c>
      <c r="B39" s="75"/>
      <c r="C39" s="75">
        <v>6.2</v>
      </c>
    </row>
    <row r="40" spans="1:3" ht="15">
      <c r="A40" s="80"/>
      <c r="B40" s="81"/>
      <c r="C40" s="81"/>
    </row>
    <row r="41" spans="1:3" ht="25.5">
      <c r="A41" s="74" t="s">
        <v>107</v>
      </c>
      <c r="B41" s="75"/>
      <c r="C41" s="75">
        <v>2.07</v>
      </c>
    </row>
    <row r="42" spans="1:3" ht="25.5">
      <c r="A42" s="74" t="s">
        <v>106</v>
      </c>
      <c r="B42" s="75"/>
      <c r="C42" s="75">
        <v>1.03</v>
      </c>
    </row>
    <row r="43" spans="1:3" ht="15">
      <c r="A43" s="80"/>
      <c r="B43" s="81"/>
      <c r="C43" s="81"/>
    </row>
    <row r="44" spans="1:3" ht="102.75">
      <c r="A44" s="74" t="s">
        <v>117</v>
      </c>
      <c r="B44" s="75">
        <v>33.05</v>
      </c>
      <c r="C44" s="75">
        <v>0.11</v>
      </c>
    </row>
  </sheetData>
  <mergeCells count="4">
    <mergeCell ref="A5:B5"/>
    <mergeCell ref="A25:B25"/>
    <mergeCell ref="A27:B27"/>
    <mergeCell ref="A7:C7"/>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MERCIARI</dc:creator>
  <cp:keywords/>
  <dc:description/>
  <cp:lastModifiedBy>fra.vallet</cp:lastModifiedBy>
  <cp:lastPrinted>2021-04-09T10:28:30Z</cp:lastPrinted>
  <dcterms:created xsi:type="dcterms:W3CDTF">2021-01-12T08:42:50Z</dcterms:created>
  <dcterms:modified xsi:type="dcterms:W3CDTF">2021-05-27T09:12:16Z</dcterms:modified>
  <cp:category/>
  <cp:version/>
  <cp:contentType/>
  <cp:contentStatus/>
</cp:coreProperties>
</file>